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4790" windowHeight="8190" activeTab="1"/>
  </bookViews>
  <sheets>
    <sheet name="กระดาษทำการ" sheetId="1" r:id="rId1"/>
    <sheet name="งบทรัพย์สิน" sheetId="2" r:id="rId2"/>
    <sheet name="เงินสำรองรายรับ" sheetId="3" r:id="rId3"/>
  </sheets>
  <definedNames>
    <definedName name="_xlnm.Print_Area" localSheetId="1">'งบทรัพย์สิน'!$A$1:$G$34</definedName>
  </definedNames>
  <calcPr fullCalcOnLoad="1"/>
</workbook>
</file>

<file path=xl/sharedStrings.xml><?xml version="1.0" encoding="utf-8"?>
<sst xmlns="http://schemas.openxmlformats.org/spreadsheetml/2006/main" count="226" uniqueCount="123">
  <si>
    <t>รายการ</t>
  </si>
  <si>
    <t>รหัส</t>
  </si>
  <si>
    <t>บัญชี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</si>
  <si>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</si>
  <si>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</si>
  <si>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</si>
  <si>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</si>
  <si>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</si>
  <si>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</si>
  <si>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</si>
  <si>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เงินรายรับ (หมายเหตุ 1)</t>
  </si>
  <si>
    <t>เงินรับฝาก (หมายเหตุ 2)</t>
  </si>
  <si>
    <t>เงินรายจ่ายค้างจ่าย</t>
  </si>
  <si>
    <t>เงินสะสม</t>
  </si>
  <si>
    <t>เงินทุนสำรองเงินสะสม</t>
  </si>
  <si>
    <t xml:space="preserve"> เดบิต</t>
  </si>
  <si>
    <t>เครดิต</t>
  </si>
  <si>
    <t>เดบิต</t>
  </si>
  <si>
    <t xml:space="preserve">                 (ปรับปรุง)</t>
  </si>
  <si>
    <t xml:space="preserve">                      (ปิดบัญชี)</t>
  </si>
  <si>
    <t xml:space="preserve">                                                                                                                                                                                กระดาษทำการ</t>
  </si>
  <si>
    <t>งบทดลอง</t>
  </si>
  <si>
    <t>เงินสำรองรายรับ</t>
  </si>
  <si>
    <t xml:space="preserve">     ใบผ่านรายการบัญชีทั่วไป</t>
  </si>
  <si>
    <t xml:space="preserve">   งบแสดงฐานะทางการเงิน</t>
  </si>
  <si>
    <t>ใบผ่านรายการบัญชีทั่วไป</t>
  </si>
  <si>
    <t>ลูกหนี้เงินยืมตามงบประมาณ</t>
  </si>
  <si>
    <t>ประเภททรัพย์สิน</t>
  </si>
  <si>
    <t>งบทรัพย์สิน</t>
  </si>
  <si>
    <t>ยอดยกมา</t>
  </si>
  <si>
    <t>งวดก่อน</t>
  </si>
  <si>
    <t>รับเพิ่ม</t>
  </si>
  <si>
    <t>งวดนี้</t>
  </si>
  <si>
    <t>จำหน่าย</t>
  </si>
  <si>
    <t>ของงวดนี้</t>
  </si>
  <si>
    <t>ยกไป</t>
  </si>
  <si>
    <t>งวดหน้า</t>
  </si>
  <si>
    <t>ทรัพย์สินเกิดจาก</t>
  </si>
  <si>
    <t>อสังหาริมทรัพย์</t>
  </si>
  <si>
    <t>สังหาริมทรัพย์</t>
  </si>
  <si>
    <t>ก.  รายได้องค์การบริหารส่วนตำบล</t>
  </si>
  <si>
    <t>ข.  เงินอุดหนุนจากรัฐบาล</t>
  </si>
  <si>
    <t>ค.  จ่ายขาดเงินสะสม</t>
  </si>
  <si>
    <t>-</t>
  </si>
  <si>
    <t>หมวด/ปรเภท</t>
  </si>
  <si>
    <t>งานบริหารทั่วไป</t>
  </si>
  <si>
    <t>แผนการศึกษา</t>
  </si>
  <si>
    <t>แผนเคหะและชุมชน</t>
  </si>
  <si>
    <t>1.  หมวดงบกลาง</t>
  </si>
  <si>
    <t xml:space="preserve">     - รายจ่ายตามข้อผูกพัน (ประกันสังคม)</t>
  </si>
  <si>
    <t xml:space="preserve">    -  ทุนการศึกษา</t>
  </si>
  <si>
    <t xml:space="preserve">                    รวม</t>
  </si>
  <si>
    <t>2.  หมวดเงินเดือนและค่าจ้างประจำ</t>
  </si>
  <si>
    <t xml:space="preserve">     - เงินเดือนพนักงาน</t>
  </si>
  <si>
    <t xml:space="preserve">     - เงินประจำตำแหน่ง</t>
  </si>
  <si>
    <t xml:space="preserve">     - เงินเดือน/ค่าตอบแทนผู้บริหาร</t>
  </si>
  <si>
    <t xml:space="preserve">     - เงินเดือน/ค่าตอบแทนเลขาฯ</t>
  </si>
  <si>
    <t xml:space="preserve">                     รวม</t>
  </si>
  <si>
    <t xml:space="preserve">    - ค่าจ้างลูกจ้างประจำ</t>
  </si>
  <si>
    <t>3.  หมวดค่าจ้างชั่วคราว</t>
  </si>
  <si>
    <t xml:space="preserve">     - ค่าจ้างลูกจ้างชั่วคราว</t>
  </si>
  <si>
    <t>4.  หมวดค่าตอบแทน ใช้สอยและวัสดุ</t>
  </si>
  <si>
    <t xml:space="preserve">    - ค่าตอบแทนสมาชิก</t>
  </si>
  <si>
    <t xml:space="preserve">    - ค่ารักษาพยาบาล</t>
  </si>
  <si>
    <t xml:space="preserve">    - ค่าการศึกษาบุตร</t>
  </si>
  <si>
    <t xml:space="preserve">                   รวม</t>
  </si>
  <si>
    <t xml:space="preserve">    - รายจ่ายเพื่อให้ได้มาซึ่งบริการ</t>
  </si>
  <si>
    <t xml:space="preserve">    - ค่าวัสดุสำนักงาน</t>
  </si>
  <si>
    <t>5.  หมวดค่าสาธารณูปโภค</t>
  </si>
  <si>
    <t xml:space="preserve">     - ค่าไฟฟ้า</t>
  </si>
  <si>
    <t xml:space="preserve">     - ค่าน้ำ</t>
  </si>
  <si>
    <t xml:space="preserve">     - ค่าโทรศัพท์</t>
  </si>
  <si>
    <t xml:space="preserve">     - ค่าไปรษณีย์</t>
  </si>
  <si>
    <t xml:space="preserve">     - ค่าบริการด้านโทรคมนาคม</t>
  </si>
  <si>
    <t xml:space="preserve">         รวมเป็นเงินทั้งสิ้น</t>
  </si>
  <si>
    <t>งานบริหาร</t>
  </si>
  <si>
    <t>ทั่วไป</t>
  </si>
  <si>
    <t>งานคลัง</t>
  </si>
  <si>
    <t>110201</t>
  </si>
  <si>
    <t>110203</t>
  </si>
  <si>
    <t>110605</t>
  </si>
  <si>
    <t>เงินเดือน(ฝ่ายการเมือง)</t>
  </si>
  <si>
    <t>400000</t>
  </si>
  <si>
    <t>เงินรายจ่ายรอจ่าย</t>
  </si>
  <si>
    <t>เงินอุดหนุนเฉพาะกิจ</t>
  </si>
  <si>
    <t>องค์การบริหารส่วนตำบลสามพระยา  อำเภอชะอำ  จังหวัดเพชรบุรี</t>
  </si>
  <si>
    <t xml:space="preserve">                                                                                                                                  องค์การบริหารส่วนตำบลสามพระยา  อำเภอชะอำ  จังหวัดเพชรบุรี</t>
  </si>
  <si>
    <t>ณ  วันที่  30  กันยายน  2556</t>
  </si>
  <si>
    <r>
      <t xml:space="preserve">     </t>
    </r>
    <r>
      <rPr>
        <u val="single"/>
        <sz val="14"/>
        <rFont val="TH SarabunPSK"/>
        <family val="2"/>
      </rPr>
      <t>เงินเดือน</t>
    </r>
  </si>
  <si>
    <r>
      <t xml:space="preserve">    </t>
    </r>
    <r>
      <rPr>
        <u val="single"/>
        <sz val="14"/>
        <rFont val="TH SarabunPSK"/>
        <family val="2"/>
      </rPr>
      <t>ค่าจ้างประจำ</t>
    </r>
  </si>
  <si>
    <r>
      <t xml:space="preserve">     </t>
    </r>
    <r>
      <rPr>
        <u val="single"/>
        <sz val="14"/>
        <rFont val="TH SarabunPSK"/>
        <family val="2"/>
      </rPr>
      <t>ค่าตอบแทน</t>
    </r>
  </si>
  <si>
    <r>
      <t xml:space="preserve">    </t>
    </r>
    <r>
      <rPr>
        <u val="single"/>
        <sz val="14"/>
        <rFont val="TH SarabunPSK"/>
        <family val="2"/>
      </rPr>
      <t>ค่าใช้สอย</t>
    </r>
  </si>
  <si>
    <t xml:space="preserve">เงินฝากธนาคาร (ออมทรัพย์) เลขที่ 104-2-16372-3 </t>
  </si>
  <si>
    <t xml:space="preserve">เงินฝากธนาคาร (ออมทรัพย์) เลขที่ 104-2-31194-0  </t>
  </si>
  <si>
    <t>เงินฝากธนาคาร (กระแสรายวัน) เลขที่ 104-5-00006-1</t>
  </si>
  <si>
    <t xml:space="preserve">เงินฝากธนาคาร (กระแสรายวัน) เลขที่ 717-6-01624-0 </t>
  </si>
  <si>
    <t xml:space="preserve">       ณ  วันที่  30  ก.ย. 56</t>
  </si>
  <si>
    <t xml:space="preserve">          ณ  วันที่ 30 ก.ย.56</t>
  </si>
  <si>
    <t>เงินฝากธนาคาร (ประจำ) เลขที่ 104-4-11207-5</t>
  </si>
  <si>
    <t>เงินเดือน(ฝ่ายประจำ)</t>
  </si>
  <si>
    <t>เงินอุดหนุน</t>
  </si>
  <si>
    <t>รายได้ค้างรับ</t>
  </si>
  <si>
    <t>เงินอุดหนุนเฉพาะกิจเหลือจ่าย</t>
  </si>
  <si>
    <t>1. อาคาร</t>
  </si>
  <si>
    <t>2. หอถ้งประปา</t>
  </si>
  <si>
    <t>3. หอกระจายข่าว</t>
  </si>
  <si>
    <t>1. ครุภัณฑ์สำนักงาน</t>
  </si>
  <si>
    <t>2. ครุภัณฑ์ไฟฟ้าและวิทยุ</t>
  </si>
  <si>
    <t>3. ครุภัณฑ์โฆษณาและเผยแพร่</t>
  </si>
  <si>
    <t>4. ครุภัณฑ์โรงงาน</t>
  </si>
  <si>
    <t>5. ครุภัณฑ์สำรวจ</t>
  </si>
  <si>
    <t>6. ครุภัณฑ์งานบ้านงานครัว</t>
  </si>
  <si>
    <t>7. ครุภัณฑ์สาธารณะ</t>
  </si>
  <si>
    <t>8. ครุภัณฑ์ยานพาหนะและขนส่ง</t>
  </si>
  <si>
    <t>9. ครุภัณฑ์คมนาคม</t>
  </si>
  <si>
    <t>10. ครุภัณฑ์ส่วนการศึกษา</t>
  </si>
  <si>
    <t>11. ครุภัณฑ์เกษตร</t>
  </si>
  <si>
    <t>12. ครุภัณฑ์วิทยาศาสตร์/แพทย์</t>
  </si>
  <si>
    <t>ปฏิบัติหน้าที่นายกองค์การบริหารส่วนตำบล</t>
  </si>
  <si>
    <t xml:space="preserve">(ลงชื่อ).............................................              (ลงชื่อ)...................................                            (ลงชื่อ)....................................... </t>
  </si>
  <si>
    <t xml:space="preserve">      (นางสาวรจนา    ภู่มาลา)                          (นายเชิงชาย    ศรียานงค์)                              (นายเชิงชาย  ศรียานงค์)</t>
  </si>
  <si>
    <t xml:space="preserve">          ผู้อำนวยการกองคลัง                           ปลัดองค์การบริหารส่วนตำบล                            ปลัดองค์การบริหารส่วนตำบล</t>
  </si>
  <si>
    <t>ง. เงินอุดหนุนเฉพาะกิจ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</si>
</sst>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#,##0.0"/>
  </numFmts>
  <fonts count="40">
    <font>
      <sz val="14"/>
      <name val="Angsana New"/>
      <family val="0"/>
    </font>
    <font>
      <sz val="8"/>
      <name val="Angsana New"/>
      <family val="1"/>
    </font>
    <font>
      <sz val="14"/>
      <name val="TH SarabunPSK"/>
      <family val="2"/>
    </font>
    <font>
      <u val="single"/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88" fontId="2" fillId="0" borderId="0" xfId="36" applyNumberFormat="1" applyFont="1" applyAlignment="1">
      <alignment/>
    </xf>
    <xf numFmtId="188" fontId="2" fillId="0" borderId="14" xfId="36" applyNumberFormat="1" applyFont="1" applyBorder="1" applyAlignment="1">
      <alignment horizontal="center"/>
    </xf>
    <xf numFmtId="188" fontId="2" fillId="0" borderId="0" xfId="36" applyNumberFormat="1" applyFont="1" applyAlignment="1">
      <alignment horizontal="center"/>
    </xf>
    <xf numFmtId="188" fontId="2" fillId="0" borderId="14" xfId="36" applyNumberFormat="1" applyFont="1" applyBorder="1" applyAlignment="1">
      <alignment horizontal="right"/>
    </xf>
    <xf numFmtId="188" fontId="2" fillId="0" borderId="0" xfId="36" applyNumberFormat="1" applyFont="1" applyAlignment="1">
      <alignment horizontal="right"/>
    </xf>
    <xf numFmtId="0" fontId="2" fillId="0" borderId="15" xfId="0" applyFont="1" applyBorder="1" applyAlignment="1">
      <alignment/>
    </xf>
    <xf numFmtId="188" fontId="2" fillId="0" borderId="16" xfId="36" applyNumberFormat="1" applyFont="1" applyBorder="1" applyAlignment="1">
      <alignment/>
    </xf>
    <xf numFmtId="188" fontId="2" fillId="0" borderId="15" xfId="36" applyNumberFormat="1" applyFont="1" applyBorder="1" applyAlignment="1">
      <alignment horizontal="right"/>
    </xf>
    <xf numFmtId="188" fontId="2" fillId="0" borderId="16" xfId="36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22" xfId="36" applyNumberFormat="1" applyFont="1" applyBorder="1" applyAlignment="1">
      <alignment/>
    </xf>
    <xf numFmtId="4" fontId="2" fillId="0" borderId="23" xfId="36" applyNumberFormat="1" applyFont="1" applyBorder="1" applyAlignment="1">
      <alignment/>
    </xf>
    <xf numFmtId="4" fontId="2" fillId="0" borderId="14" xfId="36" applyNumberFormat="1" applyFont="1" applyBorder="1" applyAlignment="1">
      <alignment/>
    </xf>
    <xf numFmtId="4" fontId="2" fillId="0" borderId="0" xfId="36" applyNumberFormat="1" applyFont="1" applyBorder="1" applyAlignment="1">
      <alignment/>
    </xf>
    <xf numFmtId="4" fontId="2" fillId="0" borderId="22" xfId="36" applyNumberFormat="1" applyFont="1" applyBorder="1" applyAlignment="1">
      <alignment horizontal="right"/>
    </xf>
    <xf numFmtId="4" fontId="2" fillId="0" borderId="0" xfId="36" applyNumberFormat="1" applyFont="1" applyAlignment="1">
      <alignment/>
    </xf>
    <xf numFmtId="4" fontId="2" fillId="0" borderId="15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0" xfId="0" applyNumberFormat="1" applyFont="1" applyBorder="1" applyAlignment="1">
      <alignment/>
    </xf>
    <xf numFmtId="43" fontId="2" fillId="0" borderId="14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center"/>
    </xf>
    <xf numFmtId="43" fontId="2" fillId="0" borderId="14" xfId="36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 horizontal="center"/>
    </xf>
    <xf numFmtId="43" fontId="5" fillId="0" borderId="10" xfId="36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43" fontId="5" fillId="0" borderId="13" xfId="36" applyFont="1" applyBorder="1" applyAlignment="1">
      <alignment horizontal="center"/>
    </xf>
    <xf numFmtId="43" fontId="2" fillId="0" borderId="15" xfId="36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3" fontId="2" fillId="0" borderId="0" xfId="36" applyFont="1" applyAlignment="1">
      <alignment horizontal="left"/>
    </xf>
    <xf numFmtId="0" fontId="2" fillId="0" borderId="0" xfId="0" applyFont="1" applyAlignment="1">
      <alignment horizontal="left"/>
    </xf>
    <xf numFmtId="43" fontId="4" fillId="0" borderId="0" xfId="36" applyFont="1" applyAlignment="1">
      <alignment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SheetLayoutView="100" zoomScalePageLayoutView="0" workbookViewId="0" topLeftCell="A16">
      <selection activeCell="I34" sqref="I34:K34"/>
    </sheetView>
  </sheetViews>
  <sheetFormatPr defaultColWidth="9.33203125" defaultRowHeight="21"/>
  <cols>
    <col min="1" max="1" width="46.83203125" style="1" customWidth="1"/>
    <col min="2" max="2" width="9.66015625" style="1" customWidth="1"/>
    <col min="3" max="3" width="14.5" style="1" customWidth="1"/>
    <col min="4" max="4" width="4.5" style="1" hidden="1" customWidth="1"/>
    <col min="5" max="5" width="14.16015625" style="1" customWidth="1"/>
    <col min="6" max="6" width="4.66015625" style="1" hidden="1" customWidth="1"/>
    <col min="7" max="7" width="11.5" style="1" customWidth="1"/>
    <col min="8" max="8" width="0.328125" style="1" hidden="1" customWidth="1"/>
    <col min="9" max="9" width="11.66015625" style="1" customWidth="1"/>
    <col min="10" max="10" width="4.66015625" style="1" hidden="1" customWidth="1"/>
    <col min="11" max="11" width="14" style="1" customWidth="1"/>
    <col min="12" max="12" width="0.1640625" style="1" hidden="1" customWidth="1"/>
    <col min="13" max="13" width="15" style="1" customWidth="1"/>
    <col min="14" max="14" width="4" style="1" hidden="1" customWidth="1"/>
    <col min="15" max="15" width="14.16015625" style="1" customWidth="1"/>
    <col min="16" max="16" width="0.1640625" style="1" customWidth="1"/>
    <col min="17" max="17" width="14.33203125" style="1" customWidth="1"/>
    <col min="18" max="18" width="7.16015625" style="1" hidden="1" customWidth="1"/>
    <col min="19" max="19" width="9.33203125" style="1" hidden="1" customWidth="1"/>
    <col min="20" max="20" width="0.1640625" style="1" hidden="1" customWidth="1"/>
    <col min="21" max="21" width="9.33203125" style="1" hidden="1" customWidth="1"/>
    <col min="22" max="16384" width="9.33203125" style="1" customWidth="1"/>
  </cols>
  <sheetData>
    <row r="1" ht="18.75">
      <c r="A1" s="19" t="s">
        <v>20</v>
      </c>
    </row>
    <row r="2" ht="18.75">
      <c r="A2" s="19" t="s">
        <v>86</v>
      </c>
    </row>
    <row r="3" spans="1:17" ht="18.75">
      <c r="A3" s="2" t="s">
        <v>0</v>
      </c>
      <c r="B3" s="2" t="s">
        <v>1</v>
      </c>
      <c r="C3" s="68" t="s">
        <v>21</v>
      </c>
      <c r="D3" s="69"/>
      <c r="E3" s="70"/>
      <c r="F3" s="20"/>
      <c r="G3" s="68" t="s">
        <v>25</v>
      </c>
      <c r="H3" s="69"/>
      <c r="I3" s="70"/>
      <c r="J3" s="20"/>
      <c r="K3" s="21" t="s">
        <v>23</v>
      </c>
      <c r="L3" s="21"/>
      <c r="M3" s="22"/>
      <c r="N3" s="20"/>
      <c r="O3" s="23" t="s">
        <v>24</v>
      </c>
      <c r="P3" s="3"/>
      <c r="Q3" s="20"/>
    </row>
    <row r="4" spans="1:17" ht="18.75">
      <c r="A4" s="24"/>
      <c r="B4" s="24" t="s">
        <v>2</v>
      </c>
      <c r="C4" s="25" t="s">
        <v>96</v>
      </c>
      <c r="D4" s="26"/>
      <c r="E4" s="27"/>
      <c r="F4" s="28"/>
      <c r="G4" s="29" t="s">
        <v>18</v>
      </c>
      <c r="H4" s="7"/>
      <c r="I4" s="28"/>
      <c r="J4" s="28"/>
      <c r="K4" s="30" t="s">
        <v>19</v>
      </c>
      <c r="L4" s="30"/>
      <c r="M4" s="28"/>
      <c r="N4" s="28"/>
      <c r="O4" s="30" t="s">
        <v>97</v>
      </c>
      <c r="P4" s="7"/>
      <c r="Q4" s="28"/>
    </row>
    <row r="5" spans="1:17" ht="18.75">
      <c r="A5" s="4"/>
      <c r="B5" s="4"/>
      <c r="C5" s="31" t="s">
        <v>15</v>
      </c>
      <c r="D5" s="32"/>
      <c r="E5" s="7" t="s">
        <v>16</v>
      </c>
      <c r="F5" s="28"/>
      <c r="G5" s="33" t="s">
        <v>17</v>
      </c>
      <c r="H5" s="32"/>
      <c r="I5" s="31" t="s">
        <v>16</v>
      </c>
      <c r="J5" s="28"/>
      <c r="K5" s="31" t="s">
        <v>17</v>
      </c>
      <c r="L5" s="32"/>
      <c r="M5" s="28" t="s">
        <v>16</v>
      </c>
      <c r="N5" s="28"/>
      <c r="O5" s="31" t="s">
        <v>17</v>
      </c>
      <c r="P5" s="32"/>
      <c r="Q5" s="28" t="s">
        <v>16</v>
      </c>
    </row>
    <row r="6" spans="1:17" ht="18.75">
      <c r="A6" s="47" t="s">
        <v>92</v>
      </c>
      <c r="B6" s="34" t="s">
        <v>78</v>
      </c>
      <c r="C6" s="35">
        <v>20699573.65</v>
      </c>
      <c r="D6" s="36"/>
      <c r="E6" s="35"/>
      <c r="F6" s="36"/>
      <c r="G6" s="35"/>
      <c r="H6" s="36"/>
      <c r="I6" s="35"/>
      <c r="J6" s="36"/>
      <c r="K6" s="37"/>
      <c r="L6" s="36"/>
      <c r="M6" s="38"/>
      <c r="N6" s="36"/>
      <c r="O6" s="37">
        <f>SUM(C6:N6)</f>
        <v>20699573.65</v>
      </c>
      <c r="P6" s="36"/>
      <c r="Q6" s="37"/>
    </row>
    <row r="7" spans="1:17" ht="18.75">
      <c r="A7" s="48" t="s">
        <v>93</v>
      </c>
      <c r="B7" s="34" t="s">
        <v>78</v>
      </c>
      <c r="C7" s="35">
        <v>432256.39</v>
      </c>
      <c r="D7" s="36"/>
      <c r="E7" s="35"/>
      <c r="F7" s="36"/>
      <c r="G7" s="35"/>
      <c r="H7" s="36"/>
      <c r="I7" s="35"/>
      <c r="J7" s="36"/>
      <c r="K7" s="37"/>
      <c r="L7" s="36"/>
      <c r="M7" s="38"/>
      <c r="N7" s="36"/>
      <c r="O7" s="37">
        <f>SUM(C7:N7)</f>
        <v>432256.39</v>
      </c>
      <c r="P7" s="36"/>
      <c r="Q7" s="37"/>
    </row>
    <row r="8" spans="1:17" ht="18.75">
      <c r="A8" s="48" t="s">
        <v>98</v>
      </c>
      <c r="B8" s="34" t="s">
        <v>79</v>
      </c>
      <c r="C8" s="39">
        <v>6165163.04</v>
      </c>
      <c r="D8" s="36"/>
      <c r="E8" s="35"/>
      <c r="F8" s="36"/>
      <c r="G8" s="35"/>
      <c r="H8" s="36"/>
      <c r="I8" s="35"/>
      <c r="J8" s="36"/>
      <c r="K8" s="37"/>
      <c r="L8" s="36"/>
      <c r="M8" s="38"/>
      <c r="N8" s="36"/>
      <c r="O8" s="37">
        <f>SUM(C8:M8)</f>
        <v>6165163.04</v>
      </c>
      <c r="P8" s="36"/>
      <c r="Q8" s="37"/>
    </row>
    <row r="9" spans="1:17" ht="18.75">
      <c r="A9" s="48" t="s">
        <v>94</v>
      </c>
      <c r="B9" s="34" t="s">
        <v>78</v>
      </c>
      <c r="C9" s="39"/>
      <c r="D9" s="36"/>
      <c r="E9" s="35"/>
      <c r="F9" s="36"/>
      <c r="G9" s="35"/>
      <c r="H9" s="36"/>
      <c r="I9" s="35"/>
      <c r="J9" s="36"/>
      <c r="K9" s="37"/>
      <c r="L9" s="36"/>
      <c r="M9" s="38"/>
      <c r="N9" s="36"/>
      <c r="O9" s="37">
        <f>SUM(C9:M9)</f>
        <v>0</v>
      </c>
      <c r="P9" s="36"/>
      <c r="Q9" s="37"/>
    </row>
    <row r="10" spans="1:17" ht="18.75">
      <c r="A10" s="48" t="s">
        <v>95</v>
      </c>
      <c r="B10" s="34" t="s">
        <v>78</v>
      </c>
      <c r="C10" s="39"/>
      <c r="D10" s="36"/>
      <c r="E10" s="35"/>
      <c r="F10" s="36"/>
      <c r="G10" s="35"/>
      <c r="H10" s="36"/>
      <c r="I10" s="35"/>
      <c r="J10" s="36"/>
      <c r="K10" s="37"/>
      <c r="L10" s="36"/>
      <c r="M10" s="38"/>
      <c r="N10" s="36"/>
      <c r="O10" s="37"/>
      <c r="P10" s="36"/>
      <c r="Q10" s="37"/>
    </row>
    <row r="11" spans="1:17" ht="18.75">
      <c r="A11" s="48" t="s">
        <v>101</v>
      </c>
      <c r="B11" s="34"/>
      <c r="C11" s="39">
        <v>11250</v>
      </c>
      <c r="D11" s="36"/>
      <c r="E11" s="35"/>
      <c r="F11" s="36"/>
      <c r="G11" s="35">
        <v>15464</v>
      </c>
      <c r="H11" s="36"/>
      <c r="I11" s="35">
        <v>11250</v>
      </c>
      <c r="J11" s="36"/>
      <c r="K11" s="37"/>
      <c r="L11" s="36"/>
      <c r="M11" s="38"/>
      <c r="N11" s="36"/>
      <c r="O11" s="37">
        <v>15464</v>
      </c>
      <c r="P11" s="36"/>
      <c r="Q11" s="37"/>
    </row>
    <row r="12" spans="1:17" ht="18.75">
      <c r="A12" s="8" t="s">
        <v>26</v>
      </c>
      <c r="B12" s="34" t="s">
        <v>80</v>
      </c>
      <c r="C12" s="35"/>
      <c r="D12" s="36"/>
      <c r="E12" s="35"/>
      <c r="F12" s="36"/>
      <c r="G12" s="35"/>
      <c r="H12" s="36"/>
      <c r="I12" s="35"/>
      <c r="J12" s="36"/>
      <c r="K12" s="37"/>
      <c r="L12" s="36"/>
      <c r="M12" s="38"/>
      <c r="N12" s="36"/>
      <c r="O12" s="37"/>
      <c r="P12" s="36"/>
      <c r="Q12" s="37"/>
    </row>
    <row r="13" spans="1:17" ht="18.75">
      <c r="A13" s="8" t="s">
        <v>81</v>
      </c>
      <c r="B13" s="24">
        <v>521000</v>
      </c>
      <c r="C13" s="35">
        <v>1990569</v>
      </c>
      <c r="D13" s="36"/>
      <c r="E13" s="35"/>
      <c r="F13" s="36"/>
      <c r="G13" s="35"/>
      <c r="H13" s="36"/>
      <c r="I13" s="35"/>
      <c r="J13" s="36"/>
      <c r="K13" s="37"/>
      <c r="L13" s="36"/>
      <c r="M13" s="35">
        <f aca="true" t="shared" si="0" ref="M13:M21">SUM(C13:K13)</f>
        <v>1990569</v>
      </c>
      <c r="N13" s="36"/>
      <c r="O13" s="37"/>
      <c r="P13" s="36"/>
      <c r="Q13" s="37"/>
    </row>
    <row r="14" spans="1:17" ht="18.75">
      <c r="A14" s="8" t="s">
        <v>99</v>
      </c>
      <c r="B14" s="24">
        <v>522000</v>
      </c>
      <c r="C14" s="35">
        <f>2187250+1620000</f>
        <v>3807250</v>
      </c>
      <c r="D14" s="36"/>
      <c r="E14" s="35"/>
      <c r="F14" s="36"/>
      <c r="G14" s="35"/>
      <c r="H14" s="36"/>
      <c r="I14" s="35">
        <v>504000</v>
      </c>
      <c r="J14" s="36"/>
      <c r="K14" s="37"/>
      <c r="L14" s="36"/>
      <c r="M14" s="35">
        <f>C14-I14</f>
        <v>3303250</v>
      </c>
      <c r="N14" s="36"/>
      <c r="O14" s="37"/>
      <c r="P14" s="36"/>
      <c r="Q14" s="37"/>
    </row>
    <row r="15" spans="1:17" ht="18.75">
      <c r="A15" s="8" t="s">
        <v>3</v>
      </c>
      <c r="B15" s="24">
        <v>531000</v>
      </c>
      <c r="C15" s="35">
        <v>128604.25</v>
      </c>
      <c r="D15" s="36"/>
      <c r="E15" s="35"/>
      <c r="F15" s="36"/>
      <c r="G15" s="35"/>
      <c r="H15" s="36"/>
      <c r="I15" s="35"/>
      <c r="J15" s="36"/>
      <c r="K15" s="37"/>
      <c r="L15" s="36"/>
      <c r="M15" s="35">
        <f t="shared" si="0"/>
        <v>128604.25</v>
      </c>
      <c r="N15" s="36"/>
      <c r="O15" s="37"/>
      <c r="P15" s="36"/>
      <c r="Q15" s="37"/>
    </row>
    <row r="16" spans="1:17" ht="18.75">
      <c r="A16" s="8" t="s">
        <v>4</v>
      </c>
      <c r="B16" s="24">
        <v>532000</v>
      </c>
      <c r="C16" s="35">
        <v>2477298</v>
      </c>
      <c r="D16" s="36"/>
      <c r="E16" s="35"/>
      <c r="F16" s="36"/>
      <c r="G16" s="35"/>
      <c r="H16" s="36"/>
      <c r="I16" s="35"/>
      <c r="J16" s="36"/>
      <c r="K16" s="37"/>
      <c r="L16" s="36"/>
      <c r="M16" s="35">
        <f t="shared" si="0"/>
        <v>2477298</v>
      </c>
      <c r="N16" s="36"/>
      <c r="O16" s="37"/>
      <c r="P16" s="36"/>
      <c r="Q16" s="37"/>
    </row>
    <row r="17" spans="1:17" ht="18.75">
      <c r="A17" s="8" t="s">
        <v>5</v>
      </c>
      <c r="B17" s="24">
        <v>533000</v>
      </c>
      <c r="C17" s="35">
        <v>1712059.89</v>
      </c>
      <c r="D17" s="36"/>
      <c r="E17" s="35"/>
      <c r="F17" s="36"/>
      <c r="G17" s="35"/>
      <c r="H17" s="36"/>
      <c r="I17" s="37"/>
      <c r="J17" s="36"/>
      <c r="K17" s="38"/>
      <c r="L17" s="36"/>
      <c r="M17" s="35">
        <f t="shared" si="0"/>
        <v>1712059.89</v>
      </c>
      <c r="N17" s="36"/>
      <c r="O17" s="37"/>
      <c r="P17" s="36"/>
      <c r="Q17" s="37"/>
    </row>
    <row r="18" spans="1:17" ht="18.75">
      <c r="A18" s="8" t="s">
        <v>6</v>
      </c>
      <c r="B18" s="24">
        <v>534000</v>
      </c>
      <c r="C18" s="35">
        <v>562930.62</v>
      </c>
      <c r="D18" s="36"/>
      <c r="E18" s="35"/>
      <c r="F18" s="36"/>
      <c r="G18" s="35"/>
      <c r="H18" s="36"/>
      <c r="I18" s="37"/>
      <c r="J18" s="36"/>
      <c r="K18" s="38"/>
      <c r="L18" s="36"/>
      <c r="M18" s="35">
        <f t="shared" si="0"/>
        <v>562930.62</v>
      </c>
      <c r="N18" s="36"/>
      <c r="O18" s="37"/>
      <c r="P18" s="36"/>
      <c r="Q18" s="37"/>
    </row>
    <row r="19" spans="1:17" ht="18.75">
      <c r="A19" s="8" t="s">
        <v>7</v>
      </c>
      <c r="B19" s="24">
        <v>541000</v>
      </c>
      <c r="C19" s="35">
        <v>7000</v>
      </c>
      <c r="D19" s="36"/>
      <c r="E19" s="35"/>
      <c r="F19" s="36"/>
      <c r="G19" s="35"/>
      <c r="H19" s="36"/>
      <c r="I19" s="37"/>
      <c r="J19" s="36"/>
      <c r="K19" s="38"/>
      <c r="L19" s="36"/>
      <c r="M19" s="35">
        <f t="shared" si="0"/>
        <v>7000</v>
      </c>
      <c r="N19" s="36"/>
      <c r="O19" s="37"/>
      <c r="P19" s="36"/>
      <c r="Q19" s="37"/>
    </row>
    <row r="20" spans="1:17" ht="18.75">
      <c r="A20" s="8" t="s">
        <v>8</v>
      </c>
      <c r="B20" s="24">
        <v>542000</v>
      </c>
      <c r="C20" s="35">
        <v>3892500</v>
      </c>
      <c r="D20" s="36"/>
      <c r="E20" s="35"/>
      <c r="F20" s="36"/>
      <c r="G20" s="35"/>
      <c r="H20" s="36"/>
      <c r="I20" s="37"/>
      <c r="J20" s="36"/>
      <c r="K20" s="38"/>
      <c r="L20" s="36"/>
      <c r="M20" s="35">
        <f t="shared" si="0"/>
        <v>3892500</v>
      </c>
      <c r="N20" s="36"/>
      <c r="O20" s="37"/>
      <c r="P20" s="36"/>
      <c r="Q20" s="37"/>
    </row>
    <row r="21" spans="1:17" ht="18.75">
      <c r="A21" s="8" t="s">
        <v>100</v>
      </c>
      <c r="B21" s="24">
        <v>560000</v>
      </c>
      <c r="C21" s="35">
        <v>1244700</v>
      </c>
      <c r="D21" s="36"/>
      <c r="E21" s="35"/>
      <c r="F21" s="36"/>
      <c r="G21" s="35"/>
      <c r="H21" s="36"/>
      <c r="I21" s="37"/>
      <c r="J21" s="36"/>
      <c r="K21" s="38"/>
      <c r="L21" s="36"/>
      <c r="M21" s="35">
        <f t="shared" si="0"/>
        <v>1244700</v>
      </c>
      <c r="N21" s="36"/>
      <c r="O21" s="37"/>
      <c r="P21" s="36"/>
      <c r="Q21" s="37"/>
    </row>
    <row r="22" spans="1:17" ht="18.75">
      <c r="A22" s="8" t="s">
        <v>9</v>
      </c>
      <c r="B22" s="24">
        <v>510000</v>
      </c>
      <c r="C22" s="35">
        <f>698248+30000</f>
        <v>728248</v>
      </c>
      <c r="D22" s="36"/>
      <c r="E22" s="35"/>
      <c r="F22" s="36"/>
      <c r="G22" s="35"/>
      <c r="H22" s="36"/>
      <c r="I22" s="37">
        <v>13230</v>
      </c>
      <c r="J22" s="36"/>
      <c r="K22" s="38"/>
      <c r="L22" s="36"/>
      <c r="M22" s="35">
        <f>SUM(C22+G22-I22)</f>
        <v>715018</v>
      </c>
      <c r="N22" s="36"/>
      <c r="O22" s="37"/>
      <c r="P22" s="36"/>
      <c r="Q22" s="37"/>
    </row>
    <row r="23" spans="1:17" ht="18.75">
      <c r="A23" s="8" t="s">
        <v>84</v>
      </c>
      <c r="B23" s="24">
        <v>441000</v>
      </c>
      <c r="C23" s="35">
        <v>4489530</v>
      </c>
      <c r="D23" s="36"/>
      <c r="E23" s="35"/>
      <c r="F23" s="36"/>
      <c r="G23" s="35">
        <v>517230</v>
      </c>
      <c r="H23" s="36"/>
      <c r="I23" s="37">
        <v>40800</v>
      </c>
      <c r="J23" s="36"/>
      <c r="K23" s="38"/>
      <c r="L23" s="36"/>
      <c r="M23" s="35">
        <f>SUM(C23+G23-I23)</f>
        <v>4965960</v>
      </c>
      <c r="N23" s="36"/>
      <c r="O23" s="37"/>
      <c r="P23" s="36"/>
      <c r="Q23" s="37"/>
    </row>
    <row r="24" spans="1:17" ht="18.75">
      <c r="A24" s="8" t="s">
        <v>102</v>
      </c>
      <c r="B24" s="24"/>
      <c r="C24" s="35"/>
      <c r="D24" s="36"/>
      <c r="E24" s="35">
        <v>40800</v>
      </c>
      <c r="F24" s="36"/>
      <c r="G24" s="35">
        <v>40800</v>
      </c>
      <c r="H24" s="36"/>
      <c r="I24" s="37"/>
      <c r="J24" s="36"/>
      <c r="K24" s="35"/>
      <c r="L24" s="36"/>
      <c r="M24" s="35"/>
      <c r="N24" s="36"/>
      <c r="O24" s="37"/>
      <c r="P24" s="36"/>
      <c r="Q24" s="37"/>
    </row>
    <row r="25" spans="1:17" ht="18.75">
      <c r="A25" s="8" t="s">
        <v>10</v>
      </c>
      <c r="B25" s="34" t="s">
        <v>82</v>
      </c>
      <c r="C25" s="35"/>
      <c r="D25" s="36"/>
      <c r="E25" s="35">
        <v>29450943.01</v>
      </c>
      <c r="F25" s="36"/>
      <c r="G25" s="35"/>
      <c r="H25" s="36"/>
      <c r="I25" s="37"/>
      <c r="J25" s="36"/>
      <c r="K25" s="38">
        <f>SUM(E25-G25)</f>
        <v>29450943.01</v>
      </c>
      <c r="L25" s="36"/>
      <c r="M25" s="35"/>
      <c r="N25" s="36"/>
      <c r="O25" s="37"/>
      <c r="P25" s="36"/>
      <c r="Q25" s="37"/>
    </row>
    <row r="26" spans="1:17" ht="18.75">
      <c r="A26" s="8" t="s">
        <v>11</v>
      </c>
      <c r="B26" s="24">
        <v>230100</v>
      </c>
      <c r="C26" s="35"/>
      <c r="D26" s="36"/>
      <c r="E26" s="35">
        <v>490687.25</v>
      </c>
      <c r="F26" s="36"/>
      <c r="G26" s="35"/>
      <c r="H26" s="36"/>
      <c r="I26" s="37"/>
      <c r="J26" s="36"/>
      <c r="K26" s="38"/>
      <c r="L26" s="36"/>
      <c r="M26" s="37"/>
      <c r="N26" s="36"/>
      <c r="O26" s="37"/>
      <c r="P26" s="36"/>
      <c r="Q26" s="37">
        <f>SUM(E26:P26)</f>
        <v>490687.25</v>
      </c>
    </row>
    <row r="27" spans="1:17" ht="18.75">
      <c r="A27" s="8" t="s">
        <v>12</v>
      </c>
      <c r="B27" s="24">
        <v>210402</v>
      </c>
      <c r="C27" s="35"/>
      <c r="D27" s="36"/>
      <c r="E27" s="35">
        <v>2860296</v>
      </c>
      <c r="F27" s="36"/>
      <c r="G27" s="35">
        <v>52296</v>
      </c>
      <c r="H27" s="36"/>
      <c r="I27" s="37"/>
      <c r="J27" s="36"/>
      <c r="K27" s="38"/>
      <c r="L27" s="36"/>
      <c r="M27" s="37"/>
      <c r="N27" s="36"/>
      <c r="O27" s="37"/>
      <c r="P27" s="36"/>
      <c r="Q27" s="37">
        <f>E27-G27+M27</f>
        <v>2808000</v>
      </c>
    </row>
    <row r="28" spans="1:17" ht="18.75">
      <c r="A28" s="8" t="s">
        <v>83</v>
      </c>
      <c r="B28" s="24">
        <v>210500</v>
      </c>
      <c r="C28" s="35"/>
      <c r="D28" s="36"/>
      <c r="E28" s="35"/>
      <c r="F28" s="36"/>
      <c r="G28" s="35"/>
      <c r="H28" s="36"/>
      <c r="I28" s="37"/>
      <c r="J28" s="36"/>
      <c r="K28" s="38"/>
      <c r="L28" s="36"/>
      <c r="M28" s="37"/>
      <c r="N28" s="36"/>
      <c r="O28" s="37"/>
      <c r="P28" s="36"/>
      <c r="Q28" s="37">
        <f>E28-G28+M28</f>
        <v>0</v>
      </c>
    </row>
    <row r="29" spans="1:17" ht="18.75">
      <c r="A29" s="8" t="s">
        <v>13</v>
      </c>
      <c r="B29" s="24">
        <v>300000</v>
      </c>
      <c r="C29" s="35"/>
      <c r="D29" s="36"/>
      <c r="E29" s="35">
        <v>5307862.97</v>
      </c>
      <c r="F29" s="36"/>
      <c r="G29" s="35">
        <v>11250</v>
      </c>
      <c r="H29" s="36"/>
      <c r="I29" s="37">
        <f>15464+52296</f>
        <v>67760</v>
      </c>
      <c r="J29" s="36"/>
      <c r="K29" s="38"/>
      <c r="L29" s="36"/>
      <c r="M29" s="37">
        <v>6338289.94</v>
      </c>
      <c r="N29" s="38"/>
      <c r="O29" s="37"/>
      <c r="P29" s="36"/>
      <c r="Q29" s="37">
        <f>E29-G29+M29+I29</f>
        <v>11702662.91</v>
      </c>
    </row>
    <row r="30" spans="1:17" ht="18.75">
      <c r="A30" s="8" t="s">
        <v>14</v>
      </c>
      <c r="B30" s="24">
        <v>320000</v>
      </c>
      <c r="C30" s="40"/>
      <c r="D30" s="40"/>
      <c r="E30" s="35">
        <v>10198343.61</v>
      </c>
      <c r="F30" s="40"/>
      <c r="G30" s="37"/>
      <c r="H30" s="40"/>
      <c r="I30" s="35"/>
      <c r="J30" s="40"/>
      <c r="K30" s="35"/>
      <c r="L30" s="38"/>
      <c r="M30" s="35">
        <v>2112763.31</v>
      </c>
      <c r="N30" s="40"/>
      <c r="O30" s="37"/>
      <c r="P30" s="40"/>
      <c r="Q30" s="37">
        <f>E30-G30+M30</f>
        <v>12311106.92</v>
      </c>
    </row>
    <row r="31" spans="1:23" ht="18.75">
      <c r="A31" s="4"/>
      <c r="B31" s="4"/>
      <c r="C31" s="41">
        <f>SUM(C6:C30)</f>
        <v>48348932.839999996</v>
      </c>
      <c r="D31" s="41"/>
      <c r="E31" s="41">
        <f>SUM(E24:E30)</f>
        <v>48348932.84</v>
      </c>
      <c r="F31" s="41"/>
      <c r="G31" s="41">
        <f>SUM(G6:G30)</f>
        <v>637040</v>
      </c>
      <c r="H31" s="41">
        <f>SUM(H6:H30)</f>
        <v>0</v>
      </c>
      <c r="I31" s="41">
        <f>SUM(I6:I30)</f>
        <v>637040</v>
      </c>
      <c r="J31" s="41"/>
      <c r="K31" s="41">
        <f>SUM(K25:K30)</f>
        <v>29450943.01</v>
      </c>
      <c r="L31" s="41"/>
      <c r="M31" s="41">
        <f>SUM(M10:N30)</f>
        <v>29450943.009999998</v>
      </c>
      <c r="N31" s="41"/>
      <c r="O31" s="41">
        <f>SUM(O6:O30)</f>
        <v>27312457.08</v>
      </c>
      <c r="P31" s="42"/>
      <c r="Q31" s="41">
        <f>SUM(Q26:Q30)</f>
        <v>27312457.08</v>
      </c>
      <c r="W31" s="45"/>
    </row>
    <row r="33" spans="3:13" ht="18.75">
      <c r="C33" s="45"/>
      <c r="M33" s="45"/>
    </row>
    <row r="34" spans="1:11" ht="18.75">
      <c r="A34" s="43"/>
      <c r="B34" s="43"/>
      <c r="C34" s="43"/>
      <c r="D34" s="43"/>
      <c r="E34" s="44"/>
      <c r="I34" s="79">
        <f>M29+M30</f>
        <v>8451053.25</v>
      </c>
      <c r="J34" s="79"/>
      <c r="K34" s="79"/>
    </row>
    <row r="35" spans="1:11" ht="18.75">
      <c r="A35" s="43"/>
      <c r="B35" s="43"/>
      <c r="C35" s="43"/>
      <c r="D35" s="43"/>
      <c r="E35" s="44"/>
      <c r="K35" s="45"/>
    </row>
    <row r="36" spans="1:11" ht="18.75">
      <c r="A36" s="43"/>
      <c r="B36" s="43"/>
      <c r="C36" s="43"/>
      <c r="D36" s="43"/>
      <c r="E36" s="44"/>
      <c r="K36" s="45"/>
    </row>
    <row r="37" spans="1:13" ht="18.75">
      <c r="A37" s="43"/>
      <c r="B37" s="43"/>
      <c r="C37" s="43"/>
      <c r="D37" s="43"/>
      <c r="E37" s="44"/>
      <c r="K37" s="45"/>
      <c r="M37" s="45"/>
    </row>
    <row r="38" spans="1:11" ht="18.75">
      <c r="A38" s="44"/>
      <c r="B38" s="44"/>
      <c r="C38" s="44"/>
      <c r="D38" s="44"/>
      <c r="E38" s="44"/>
      <c r="K38" s="46"/>
    </row>
    <row r="40" ht="18.75">
      <c r="K40" s="45"/>
    </row>
  </sheetData>
  <sheetProtection/>
  <mergeCells count="3">
    <mergeCell ref="G3:I3"/>
    <mergeCell ref="C3:E3"/>
    <mergeCell ref="I34:K34"/>
  </mergeCells>
  <printOptions/>
  <pageMargins left="1.1811023622047245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0"/>
  <sheetViews>
    <sheetView tabSelected="1" view="pageBreakPreview" zoomScaleSheetLayoutView="100" zoomScalePageLayoutView="0" workbookViewId="0" topLeftCell="A4">
      <selection activeCell="B31" sqref="B31"/>
    </sheetView>
  </sheetViews>
  <sheetFormatPr defaultColWidth="15.33203125" defaultRowHeight="15.75" customHeight="1"/>
  <cols>
    <col min="1" max="1" width="28.33203125" style="1" customWidth="1"/>
    <col min="2" max="5" width="15.33203125" style="46" customWidth="1"/>
    <col min="6" max="6" width="34" style="1" customWidth="1"/>
    <col min="7" max="7" width="15.33203125" style="46" customWidth="1"/>
    <col min="8" max="16384" width="15.33203125" style="1" customWidth="1"/>
  </cols>
  <sheetData>
    <row r="2" spans="1:7" ht="15.75" customHeight="1">
      <c r="A2" s="71" t="s">
        <v>85</v>
      </c>
      <c r="B2" s="71"/>
      <c r="C2" s="71"/>
      <c r="D2" s="71"/>
      <c r="E2" s="71"/>
      <c r="F2" s="71"/>
      <c r="G2" s="71"/>
    </row>
    <row r="3" spans="1:7" ht="15.75" customHeight="1">
      <c r="A3" s="71" t="s">
        <v>28</v>
      </c>
      <c r="B3" s="71"/>
      <c r="C3" s="71"/>
      <c r="D3" s="71"/>
      <c r="E3" s="71"/>
      <c r="F3" s="71"/>
      <c r="G3" s="71"/>
    </row>
    <row r="4" spans="1:7" ht="15.75" customHeight="1">
      <c r="A4" s="72" t="s">
        <v>87</v>
      </c>
      <c r="B4" s="72"/>
      <c r="C4" s="72"/>
      <c r="D4" s="72"/>
      <c r="E4" s="72"/>
      <c r="F4" s="72"/>
      <c r="G4" s="72"/>
    </row>
    <row r="5" spans="1:7" s="19" customFormat="1" ht="15.75" customHeight="1">
      <c r="A5" s="56" t="s">
        <v>27</v>
      </c>
      <c r="B5" s="57" t="s">
        <v>29</v>
      </c>
      <c r="C5" s="58" t="s">
        <v>31</v>
      </c>
      <c r="D5" s="57" t="s">
        <v>33</v>
      </c>
      <c r="E5" s="57" t="s">
        <v>35</v>
      </c>
      <c r="F5" s="73" t="s">
        <v>37</v>
      </c>
      <c r="G5" s="74"/>
    </row>
    <row r="6" spans="1:7" s="19" customFormat="1" ht="15.75" customHeight="1">
      <c r="A6" s="59"/>
      <c r="B6" s="60" t="s">
        <v>30</v>
      </c>
      <c r="C6" s="61" t="s">
        <v>32</v>
      </c>
      <c r="D6" s="60" t="s">
        <v>34</v>
      </c>
      <c r="E6" s="60" t="s">
        <v>36</v>
      </c>
      <c r="F6" s="75"/>
      <c r="G6" s="76"/>
    </row>
    <row r="7" spans="1:7" ht="15.75" customHeight="1">
      <c r="A7" s="55" t="s">
        <v>38</v>
      </c>
      <c r="B7" s="51"/>
      <c r="C7" s="52"/>
      <c r="D7" s="51"/>
      <c r="E7" s="51"/>
      <c r="F7" s="44" t="s">
        <v>40</v>
      </c>
      <c r="G7" s="51">
        <f>5317333+7000</f>
        <v>5324333</v>
      </c>
    </row>
    <row r="8" spans="1:7" ht="15.75" customHeight="1">
      <c r="A8" s="49" t="s">
        <v>103</v>
      </c>
      <c r="B8" s="51">
        <v>980000</v>
      </c>
      <c r="C8" s="53"/>
      <c r="D8" s="54"/>
      <c r="E8" s="51">
        <f>B8+C8-D8</f>
        <v>980000</v>
      </c>
      <c r="F8" s="50" t="s">
        <v>41</v>
      </c>
      <c r="G8" s="51">
        <v>1240787</v>
      </c>
    </row>
    <row r="9" spans="1:7" ht="15.75" customHeight="1">
      <c r="A9" s="49" t="s">
        <v>104</v>
      </c>
      <c r="B9" s="51">
        <v>554000</v>
      </c>
      <c r="C9" s="53"/>
      <c r="D9" s="54"/>
      <c r="E9" s="51">
        <f aca="true" t="shared" si="0" ref="E9:E24">B9+C9-D9</f>
        <v>554000</v>
      </c>
      <c r="F9" s="50" t="s">
        <v>42</v>
      </c>
      <c r="G9" s="51">
        <v>364000</v>
      </c>
    </row>
    <row r="10" spans="1:7" ht="15.75" customHeight="1">
      <c r="A10" s="49" t="s">
        <v>105</v>
      </c>
      <c r="B10" s="51">
        <v>70000</v>
      </c>
      <c r="C10" s="52"/>
      <c r="D10" s="51"/>
      <c r="E10" s="51">
        <f t="shared" si="0"/>
        <v>70000</v>
      </c>
      <c r="F10" s="50" t="s">
        <v>122</v>
      </c>
      <c r="G10" s="51">
        <v>39980</v>
      </c>
    </row>
    <row r="11" spans="1:7" ht="15.75" customHeight="1">
      <c r="A11" s="55" t="s">
        <v>39</v>
      </c>
      <c r="B11" s="51"/>
      <c r="C11" s="52"/>
      <c r="D11" s="51"/>
      <c r="E11" s="51">
        <f t="shared" si="0"/>
        <v>0</v>
      </c>
      <c r="F11" s="50"/>
      <c r="G11" s="51"/>
    </row>
    <row r="12" spans="1:7" ht="15.75" customHeight="1">
      <c r="A12" s="49" t="s">
        <v>106</v>
      </c>
      <c r="B12" s="51">
        <v>1794755</v>
      </c>
      <c r="C12" s="52">
        <v>7000</v>
      </c>
      <c r="D12" s="51"/>
      <c r="E12" s="51">
        <f t="shared" si="0"/>
        <v>1801755</v>
      </c>
      <c r="F12" s="50"/>
      <c r="G12" s="51"/>
    </row>
    <row r="13" spans="1:7" ht="15.75" customHeight="1">
      <c r="A13" s="49" t="s">
        <v>107</v>
      </c>
      <c r="B13" s="51">
        <v>279025</v>
      </c>
      <c r="C13" s="52"/>
      <c r="D13" s="51"/>
      <c r="E13" s="51">
        <f t="shared" si="0"/>
        <v>279025</v>
      </c>
      <c r="F13" s="50"/>
      <c r="G13" s="51"/>
    </row>
    <row r="14" spans="1:7" ht="15.75" customHeight="1">
      <c r="A14" s="49" t="s">
        <v>108</v>
      </c>
      <c r="B14" s="51">
        <v>240000</v>
      </c>
      <c r="C14" s="52"/>
      <c r="D14" s="51"/>
      <c r="E14" s="51">
        <f t="shared" si="0"/>
        <v>240000</v>
      </c>
      <c r="F14" s="50"/>
      <c r="G14" s="51"/>
    </row>
    <row r="15" spans="1:7" ht="15.75" customHeight="1">
      <c r="A15" s="49" t="s">
        <v>109</v>
      </c>
      <c r="B15" s="51">
        <v>2800</v>
      </c>
      <c r="C15" s="52"/>
      <c r="D15" s="51"/>
      <c r="E15" s="51">
        <f t="shared" si="0"/>
        <v>2800</v>
      </c>
      <c r="F15" s="50"/>
      <c r="G15" s="51"/>
    </row>
    <row r="16" spans="1:7" ht="15.75" customHeight="1">
      <c r="A16" s="49" t="s">
        <v>110</v>
      </c>
      <c r="B16" s="51">
        <v>49900</v>
      </c>
      <c r="C16" s="52"/>
      <c r="D16" s="51"/>
      <c r="E16" s="51">
        <f t="shared" si="0"/>
        <v>49900</v>
      </c>
      <c r="F16" s="50"/>
      <c r="G16" s="51"/>
    </row>
    <row r="17" spans="1:7" ht="15.75" customHeight="1">
      <c r="A17" s="49" t="s">
        <v>111</v>
      </c>
      <c r="B17" s="51">
        <v>66100</v>
      </c>
      <c r="C17" s="52"/>
      <c r="D17" s="51"/>
      <c r="E17" s="51">
        <f t="shared" si="0"/>
        <v>66100</v>
      </c>
      <c r="F17" s="50"/>
      <c r="G17" s="51"/>
    </row>
    <row r="18" spans="1:7" ht="15.75" customHeight="1">
      <c r="A18" s="49" t="s">
        <v>112</v>
      </c>
      <c r="B18" s="51">
        <v>135000</v>
      </c>
      <c r="C18" s="52"/>
      <c r="D18" s="51"/>
      <c r="E18" s="51">
        <f t="shared" si="0"/>
        <v>135000</v>
      </c>
      <c r="F18" s="50"/>
      <c r="G18" s="51"/>
    </row>
    <row r="19" spans="1:7" ht="15.75" customHeight="1">
      <c r="A19" s="49" t="s">
        <v>113</v>
      </c>
      <c r="B19" s="51">
        <v>2488000</v>
      </c>
      <c r="C19" s="52"/>
      <c r="D19" s="51"/>
      <c r="E19" s="51">
        <f t="shared" si="0"/>
        <v>2488000</v>
      </c>
      <c r="F19" s="50"/>
      <c r="G19" s="51"/>
    </row>
    <row r="20" spans="1:7" ht="15.75" customHeight="1">
      <c r="A20" s="49" t="s">
        <v>114</v>
      </c>
      <c r="B20" s="51">
        <v>40200</v>
      </c>
      <c r="C20" s="52"/>
      <c r="D20" s="51"/>
      <c r="E20" s="51">
        <f t="shared" si="0"/>
        <v>40200</v>
      </c>
      <c r="F20" s="50"/>
      <c r="G20" s="51"/>
    </row>
    <row r="21" spans="1:7" ht="15.75" customHeight="1">
      <c r="A21" s="49" t="s">
        <v>115</v>
      </c>
      <c r="B21" s="51">
        <v>34340</v>
      </c>
      <c r="C21" s="52">
        <v>39980</v>
      </c>
      <c r="D21" s="51"/>
      <c r="E21" s="51">
        <f t="shared" si="0"/>
        <v>74320</v>
      </c>
      <c r="F21" s="50"/>
      <c r="G21" s="51"/>
    </row>
    <row r="22" spans="1:7" ht="15.75" customHeight="1">
      <c r="A22" s="49" t="s">
        <v>116</v>
      </c>
      <c r="B22" s="51">
        <v>87500</v>
      </c>
      <c r="C22" s="52"/>
      <c r="D22" s="51"/>
      <c r="E22" s="51">
        <f t="shared" si="0"/>
        <v>87500</v>
      </c>
      <c r="F22" s="50"/>
      <c r="G22" s="51"/>
    </row>
    <row r="23" spans="1:7" ht="15.75" customHeight="1">
      <c r="A23" s="49" t="s">
        <v>117</v>
      </c>
      <c r="B23" s="51">
        <v>100500</v>
      </c>
      <c r="C23" s="52"/>
      <c r="D23" s="51"/>
      <c r="E23" s="51">
        <f t="shared" si="0"/>
        <v>100500</v>
      </c>
      <c r="F23" s="50"/>
      <c r="G23" s="51"/>
    </row>
    <row r="24" spans="1:7" ht="15.75" customHeight="1">
      <c r="A24" s="14"/>
      <c r="B24" s="62">
        <f>SUM(B8:B23)</f>
        <v>6922120</v>
      </c>
      <c r="C24" s="62">
        <f>SUM(C8:C23)</f>
        <v>46980</v>
      </c>
      <c r="D24" s="62">
        <f>SUM(D8:D23)</f>
        <v>0</v>
      </c>
      <c r="E24" s="62">
        <f t="shared" si="0"/>
        <v>6969100</v>
      </c>
      <c r="F24" s="63"/>
      <c r="G24" s="62">
        <f>SUM(G7:G23)</f>
        <v>6969100</v>
      </c>
    </row>
    <row r="27" spans="1:6" ht="15.75" customHeight="1">
      <c r="A27" s="64" t="s">
        <v>119</v>
      </c>
      <c r="B27" s="64"/>
      <c r="C27" s="64"/>
      <c r="D27" s="64"/>
      <c r="E27" s="64"/>
      <c r="F27" s="64"/>
    </row>
    <row r="28" spans="1:6" ht="15.75" customHeight="1">
      <c r="A28" s="65" t="s">
        <v>120</v>
      </c>
      <c r="B28" s="65"/>
      <c r="C28" s="65"/>
      <c r="D28" s="66"/>
      <c r="E28" s="66"/>
      <c r="F28" s="65"/>
    </row>
    <row r="29" spans="1:6" ht="15.75" customHeight="1">
      <c r="A29" s="46" t="s">
        <v>121</v>
      </c>
      <c r="B29" s="1"/>
      <c r="C29" s="67"/>
      <c r="D29" s="1"/>
      <c r="E29" s="1"/>
      <c r="F29" s="46"/>
    </row>
    <row r="30" spans="1:5" ht="15.75" customHeight="1">
      <c r="A30" s="67"/>
      <c r="B30" s="67"/>
      <c r="C30" s="1"/>
      <c r="D30" s="18"/>
      <c r="E30" s="46" t="s">
        <v>118</v>
      </c>
    </row>
  </sheetData>
  <sheetProtection/>
  <mergeCells count="4">
    <mergeCell ref="A2:G2"/>
    <mergeCell ref="A3:G3"/>
    <mergeCell ref="A4:G4"/>
    <mergeCell ref="F5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8" sqref="D8"/>
    </sheetView>
  </sheetViews>
  <sheetFormatPr defaultColWidth="9.33203125" defaultRowHeight="21"/>
  <cols>
    <col min="1" max="1" width="34.83203125" style="1" customWidth="1"/>
    <col min="2" max="2" width="11.5" style="1" customWidth="1"/>
    <col min="3" max="3" width="11.16015625" style="1" customWidth="1"/>
    <col min="4" max="4" width="12" style="1" customWidth="1"/>
    <col min="5" max="5" width="14.33203125" style="1" customWidth="1"/>
    <col min="6" max="6" width="17.83203125" style="1" customWidth="1"/>
    <col min="7" max="7" width="11" style="1" customWidth="1"/>
    <col min="8" max="16384" width="9.33203125" style="1" customWidth="1"/>
  </cols>
  <sheetData>
    <row r="1" spans="1:7" ht="18.75" customHeight="1">
      <c r="A1" s="78" t="s">
        <v>85</v>
      </c>
      <c r="B1" s="78"/>
      <c r="C1" s="78"/>
      <c r="D1" s="78"/>
      <c r="E1" s="78"/>
      <c r="F1" s="78"/>
      <c r="G1" s="78"/>
    </row>
    <row r="2" spans="1:6" ht="18.75" customHeight="1">
      <c r="A2" s="77" t="s">
        <v>22</v>
      </c>
      <c r="B2" s="77"/>
      <c r="C2" s="77"/>
      <c r="D2" s="77"/>
      <c r="E2" s="77"/>
      <c r="F2" s="77"/>
    </row>
    <row r="3" spans="1:6" ht="18.75" customHeight="1">
      <c r="A3" s="77" t="s">
        <v>87</v>
      </c>
      <c r="B3" s="77"/>
      <c r="C3" s="77"/>
      <c r="D3" s="77"/>
      <c r="E3" s="77"/>
      <c r="F3" s="77"/>
    </row>
    <row r="4" spans="1:6" ht="18.75" customHeight="1">
      <c r="A4" s="2" t="s">
        <v>44</v>
      </c>
      <c r="B4" s="3" t="s">
        <v>9</v>
      </c>
      <c r="C4" s="2" t="s">
        <v>75</v>
      </c>
      <c r="D4" s="3" t="s">
        <v>75</v>
      </c>
      <c r="E4" s="2" t="s">
        <v>46</v>
      </c>
      <c r="F4" s="2" t="s">
        <v>47</v>
      </c>
    </row>
    <row r="5" spans="1:6" ht="18.75" customHeight="1">
      <c r="A5" s="4"/>
      <c r="B5" s="5"/>
      <c r="C5" s="6" t="s">
        <v>76</v>
      </c>
      <c r="D5" s="7" t="s">
        <v>77</v>
      </c>
      <c r="E5" s="6" t="s">
        <v>45</v>
      </c>
      <c r="F5" s="6" t="s">
        <v>45</v>
      </c>
    </row>
    <row r="6" spans="1:6" ht="18.75" customHeight="1">
      <c r="A6" s="8" t="s">
        <v>48</v>
      </c>
      <c r="B6" s="9"/>
      <c r="C6" s="10"/>
      <c r="D6" s="11"/>
      <c r="E6" s="10"/>
      <c r="F6" s="10"/>
    </row>
    <row r="7" spans="1:6" ht="18.75" customHeight="1">
      <c r="A7" s="8" t="s">
        <v>49</v>
      </c>
      <c r="B7" s="9">
        <v>12792</v>
      </c>
      <c r="C7" s="12" t="s">
        <v>43</v>
      </c>
      <c r="D7" s="13" t="s">
        <v>43</v>
      </c>
      <c r="E7" s="12" t="s">
        <v>43</v>
      </c>
      <c r="F7" s="12" t="s">
        <v>43</v>
      </c>
    </row>
    <row r="8" spans="1:6" ht="18.75" customHeight="1">
      <c r="A8" s="8" t="s">
        <v>50</v>
      </c>
      <c r="B8" s="9">
        <v>30000</v>
      </c>
      <c r="C8" s="12" t="s">
        <v>43</v>
      </c>
      <c r="D8" s="13" t="s">
        <v>43</v>
      </c>
      <c r="E8" s="12" t="s">
        <v>43</v>
      </c>
      <c r="F8" s="12" t="s">
        <v>43</v>
      </c>
    </row>
    <row r="9" spans="1:6" ht="18.75" customHeight="1">
      <c r="A9" s="14" t="s">
        <v>51</v>
      </c>
      <c r="B9" s="15">
        <f>SUM(B7:B8)</f>
        <v>42792</v>
      </c>
      <c r="C9" s="16" t="s">
        <v>43</v>
      </c>
      <c r="D9" s="17" t="s">
        <v>43</v>
      </c>
      <c r="E9" s="16" t="s">
        <v>43</v>
      </c>
      <c r="F9" s="16" t="s">
        <v>43</v>
      </c>
    </row>
    <row r="10" spans="1:6" ht="18.75" customHeight="1">
      <c r="A10" s="8" t="s">
        <v>52</v>
      </c>
      <c r="B10" s="13"/>
      <c r="C10" s="10"/>
      <c r="D10" s="13"/>
      <c r="E10" s="12"/>
      <c r="F10" s="12"/>
    </row>
    <row r="11" spans="1:6" ht="18.75" customHeight="1">
      <c r="A11" s="8" t="s">
        <v>88</v>
      </c>
      <c r="B11" s="13"/>
      <c r="C11" s="10"/>
      <c r="D11" s="13"/>
      <c r="E11" s="12"/>
      <c r="F11" s="12"/>
    </row>
    <row r="12" spans="1:6" ht="18.75" customHeight="1">
      <c r="A12" s="8" t="s">
        <v>53</v>
      </c>
      <c r="B12" s="13" t="s">
        <v>43</v>
      </c>
      <c r="C12" s="12">
        <v>213000</v>
      </c>
      <c r="D12" s="13">
        <v>170820</v>
      </c>
      <c r="E12" s="12" t="s">
        <v>43</v>
      </c>
      <c r="F12" s="12">
        <v>128700</v>
      </c>
    </row>
    <row r="13" spans="1:6" ht="18.75" customHeight="1">
      <c r="A13" s="8" t="s">
        <v>54</v>
      </c>
      <c r="B13" s="13" t="s">
        <v>43</v>
      </c>
      <c r="C13" s="12">
        <v>21000</v>
      </c>
      <c r="D13" s="13" t="s">
        <v>43</v>
      </c>
      <c r="E13" s="12" t="s">
        <v>43</v>
      </c>
      <c r="F13" s="12" t="s">
        <v>43</v>
      </c>
    </row>
    <row r="14" spans="1:6" ht="18.75" customHeight="1">
      <c r="A14" s="8" t="s">
        <v>55</v>
      </c>
      <c r="B14" s="13" t="s">
        <v>43</v>
      </c>
      <c r="C14" s="12">
        <v>141600</v>
      </c>
      <c r="D14" s="13" t="s">
        <v>43</v>
      </c>
      <c r="E14" s="12" t="s">
        <v>43</v>
      </c>
      <c r="F14" s="12" t="s">
        <v>43</v>
      </c>
    </row>
    <row r="15" spans="1:6" ht="18.75" customHeight="1">
      <c r="A15" s="8" t="s">
        <v>56</v>
      </c>
      <c r="B15" s="13" t="s">
        <v>43</v>
      </c>
      <c r="C15" s="12">
        <v>34200</v>
      </c>
      <c r="D15" s="13" t="s">
        <v>43</v>
      </c>
      <c r="E15" s="12" t="s">
        <v>43</v>
      </c>
      <c r="F15" s="12" t="s">
        <v>43</v>
      </c>
    </row>
    <row r="16" spans="1:6" ht="18.75" customHeight="1">
      <c r="A16" s="14" t="s">
        <v>57</v>
      </c>
      <c r="B16" s="17" t="s">
        <v>43</v>
      </c>
      <c r="C16" s="16">
        <f>SUM(C12:C15)</f>
        <v>409800</v>
      </c>
      <c r="D16" s="17">
        <f>SUM(D12:D15)</f>
        <v>170820</v>
      </c>
      <c r="E16" s="16" t="s">
        <v>43</v>
      </c>
      <c r="F16" s="16">
        <f>SUM(F12:F15)</f>
        <v>128700</v>
      </c>
    </row>
    <row r="17" spans="1:6" ht="18.75" customHeight="1">
      <c r="A17" s="8" t="s">
        <v>89</v>
      </c>
      <c r="B17" s="13"/>
      <c r="C17" s="12"/>
      <c r="D17" s="13"/>
      <c r="E17" s="12"/>
      <c r="F17" s="12"/>
    </row>
    <row r="18" spans="1:6" ht="18.75" customHeight="1">
      <c r="A18" s="8" t="s">
        <v>58</v>
      </c>
      <c r="B18" s="13" t="s">
        <v>43</v>
      </c>
      <c r="C18" s="12" t="s">
        <v>43</v>
      </c>
      <c r="D18" s="13">
        <v>54000</v>
      </c>
      <c r="E18" s="12" t="s">
        <v>43</v>
      </c>
      <c r="F18" s="12" t="s">
        <v>43</v>
      </c>
    </row>
    <row r="19" spans="1:6" ht="19.5" customHeight="1">
      <c r="A19" s="14" t="s">
        <v>51</v>
      </c>
      <c r="B19" s="17" t="s">
        <v>43</v>
      </c>
      <c r="C19" s="16" t="s">
        <v>43</v>
      </c>
      <c r="D19" s="17">
        <f>SUM(D18)</f>
        <v>54000</v>
      </c>
      <c r="E19" s="16" t="s">
        <v>43</v>
      </c>
      <c r="F19" s="16" t="s">
        <v>43</v>
      </c>
    </row>
    <row r="20" spans="1:6" ht="18.75" customHeight="1">
      <c r="A20" s="8" t="s">
        <v>59</v>
      </c>
      <c r="B20" s="13"/>
      <c r="C20" s="12"/>
      <c r="D20" s="13"/>
      <c r="E20" s="12"/>
      <c r="F20" s="12"/>
    </row>
    <row r="21" spans="1:6" ht="18.75" customHeight="1">
      <c r="A21" s="8" t="s">
        <v>60</v>
      </c>
      <c r="B21" s="13" t="s">
        <v>43</v>
      </c>
      <c r="C21" s="12">
        <v>70560</v>
      </c>
      <c r="D21" s="13" t="s">
        <v>43</v>
      </c>
      <c r="E21" s="12">
        <v>76230</v>
      </c>
      <c r="F21" s="12" t="s">
        <v>43</v>
      </c>
    </row>
    <row r="22" spans="1:6" ht="18.75" customHeight="1">
      <c r="A22" s="14" t="s">
        <v>51</v>
      </c>
      <c r="B22" s="17" t="s">
        <v>43</v>
      </c>
      <c r="C22" s="16">
        <v>70560</v>
      </c>
      <c r="D22" s="17" t="s">
        <v>43</v>
      </c>
      <c r="E22" s="16">
        <v>76230</v>
      </c>
      <c r="F22" s="16" t="s">
        <v>43</v>
      </c>
    </row>
    <row r="23" spans="1:6" ht="18.75" customHeight="1">
      <c r="A23" s="8" t="s">
        <v>61</v>
      </c>
      <c r="B23" s="13"/>
      <c r="C23" s="12"/>
      <c r="D23" s="13"/>
      <c r="E23" s="12"/>
      <c r="F23" s="12"/>
    </row>
    <row r="24" spans="1:6" ht="18.75" customHeight="1">
      <c r="A24" s="8" t="s">
        <v>90</v>
      </c>
      <c r="B24" s="13"/>
      <c r="C24" s="12"/>
      <c r="D24" s="13"/>
      <c r="E24" s="12"/>
      <c r="F24" s="12"/>
    </row>
    <row r="25" spans="1:6" ht="18.75" customHeight="1">
      <c r="A25" s="8" t="s">
        <v>62</v>
      </c>
      <c r="B25" s="13" t="s">
        <v>43</v>
      </c>
      <c r="C25" s="12">
        <v>265950</v>
      </c>
      <c r="D25" s="12">
        <v>11689</v>
      </c>
      <c r="E25" s="12" t="s">
        <v>43</v>
      </c>
      <c r="F25" s="12">
        <v>30000</v>
      </c>
    </row>
    <row r="26" spans="1:6" ht="18.75" customHeight="1">
      <c r="A26" s="8" t="s">
        <v>63</v>
      </c>
      <c r="B26" s="13" t="s">
        <v>43</v>
      </c>
      <c r="C26" s="12">
        <v>13384</v>
      </c>
      <c r="D26" s="12">
        <v>3900</v>
      </c>
      <c r="E26" s="12" t="s">
        <v>43</v>
      </c>
      <c r="F26" s="12">
        <v>10000</v>
      </c>
    </row>
    <row r="27" spans="1:6" ht="18.75" customHeight="1">
      <c r="A27" s="8" t="s">
        <v>64</v>
      </c>
      <c r="B27" s="13" t="s">
        <v>43</v>
      </c>
      <c r="C27" s="12">
        <v>7910</v>
      </c>
      <c r="D27" s="12" t="s">
        <v>43</v>
      </c>
      <c r="E27" s="12" t="s">
        <v>43</v>
      </c>
      <c r="F27" s="12" t="s">
        <v>43</v>
      </c>
    </row>
    <row r="28" spans="1:6" ht="18.75" customHeight="1">
      <c r="A28" s="14" t="s">
        <v>65</v>
      </c>
      <c r="B28" s="17" t="s">
        <v>43</v>
      </c>
      <c r="C28" s="16">
        <f>SUM(C25:C27)</f>
        <v>287244</v>
      </c>
      <c r="D28" s="16">
        <f>SUM(D25:D27)</f>
        <v>15589</v>
      </c>
      <c r="E28" s="16" t="s">
        <v>43</v>
      </c>
      <c r="F28" s="16">
        <f>SUM(F25:F27)</f>
        <v>40000</v>
      </c>
    </row>
    <row r="29" spans="1:6" ht="18.75" customHeight="1">
      <c r="A29" s="8" t="s">
        <v>91</v>
      </c>
      <c r="B29" s="13"/>
      <c r="C29" s="12"/>
      <c r="D29" s="13"/>
      <c r="E29" s="12"/>
      <c r="F29" s="12"/>
    </row>
    <row r="30" spans="1:6" ht="18.75" customHeight="1">
      <c r="A30" s="8" t="s">
        <v>66</v>
      </c>
      <c r="B30" s="13" t="s">
        <v>43</v>
      </c>
      <c r="C30" s="12">
        <v>20000</v>
      </c>
      <c r="D30" s="13" t="s">
        <v>43</v>
      </c>
      <c r="E30" s="12" t="s">
        <v>43</v>
      </c>
      <c r="F30" s="12" t="s">
        <v>43</v>
      </c>
    </row>
    <row r="31" spans="1:6" ht="18.75" customHeight="1">
      <c r="A31" s="8" t="s">
        <v>67</v>
      </c>
      <c r="B31" s="13" t="s">
        <v>43</v>
      </c>
      <c r="C31" s="12" t="s">
        <v>43</v>
      </c>
      <c r="D31" s="13">
        <v>13135</v>
      </c>
      <c r="E31" s="12" t="s">
        <v>43</v>
      </c>
      <c r="F31" s="12" t="s">
        <v>43</v>
      </c>
    </row>
    <row r="32" spans="1:6" ht="18.75" customHeight="1">
      <c r="A32" s="14" t="s">
        <v>65</v>
      </c>
      <c r="B32" s="17" t="s">
        <v>43</v>
      </c>
      <c r="C32" s="16">
        <f>SUM(C30:C31)</f>
        <v>20000</v>
      </c>
      <c r="D32" s="17">
        <f>SUM(D31)</f>
        <v>13135</v>
      </c>
      <c r="E32" s="16" t="s">
        <v>43</v>
      </c>
      <c r="F32" s="16" t="s">
        <v>43</v>
      </c>
    </row>
    <row r="33" spans="1:6" ht="18.75" customHeight="1">
      <c r="A33" s="8" t="s">
        <v>68</v>
      </c>
      <c r="B33" s="13"/>
      <c r="C33" s="12"/>
      <c r="D33" s="13"/>
      <c r="E33" s="12"/>
      <c r="F33" s="12"/>
    </row>
    <row r="34" spans="1:6" ht="18.75" customHeight="1">
      <c r="A34" s="8" t="s">
        <v>69</v>
      </c>
      <c r="B34" s="13" t="s">
        <v>43</v>
      </c>
      <c r="C34" s="12">
        <v>30000</v>
      </c>
      <c r="D34" s="13" t="s">
        <v>43</v>
      </c>
      <c r="E34" s="12" t="s">
        <v>43</v>
      </c>
      <c r="F34" s="12" t="s">
        <v>43</v>
      </c>
    </row>
    <row r="35" spans="1:6" ht="18" customHeight="1">
      <c r="A35" s="8" t="s">
        <v>70</v>
      </c>
      <c r="B35" s="13" t="s">
        <v>43</v>
      </c>
      <c r="C35" s="12">
        <v>2500</v>
      </c>
      <c r="D35" s="13" t="s">
        <v>43</v>
      </c>
      <c r="E35" s="12" t="s">
        <v>43</v>
      </c>
      <c r="F35" s="12" t="s">
        <v>43</v>
      </c>
    </row>
    <row r="36" spans="1:6" ht="18.75" customHeight="1">
      <c r="A36" s="8" t="s">
        <v>71</v>
      </c>
      <c r="B36" s="13" t="s">
        <v>43</v>
      </c>
      <c r="C36" s="12">
        <v>12000</v>
      </c>
      <c r="D36" s="13" t="s">
        <v>43</v>
      </c>
      <c r="E36" s="12" t="s">
        <v>43</v>
      </c>
      <c r="F36" s="12" t="s">
        <v>43</v>
      </c>
    </row>
    <row r="37" spans="1:6" ht="18.75" customHeight="1">
      <c r="A37" s="8" t="s">
        <v>72</v>
      </c>
      <c r="B37" s="13" t="s">
        <v>43</v>
      </c>
      <c r="C37" s="12">
        <v>3000</v>
      </c>
      <c r="D37" s="13" t="s">
        <v>43</v>
      </c>
      <c r="E37" s="12" t="s">
        <v>43</v>
      </c>
      <c r="F37" s="12" t="s">
        <v>43</v>
      </c>
    </row>
    <row r="38" spans="1:6" ht="18.75" customHeight="1">
      <c r="A38" s="8" t="s">
        <v>73</v>
      </c>
      <c r="B38" s="13" t="s">
        <v>43</v>
      </c>
      <c r="C38" s="12">
        <v>3745</v>
      </c>
      <c r="D38" s="13" t="s">
        <v>43</v>
      </c>
      <c r="E38" s="12" t="s">
        <v>43</v>
      </c>
      <c r="F38" s="12" t="s">
        <v>43</v>
      </c>
    </row>
    <row r="39" spans="1:6" ht="18.75" customHeight="1">
      <c r="A39" s="14" t="s">
        <v>65</v>
      </c>
      <c r="B39" s="17" t="s">
        <v>43</v>
      </c>
      <c r="C39" s="16">
        <f>SUM(C34:C38)</f>
        <v>51245</v>
      </c>
      <c r="D39" s="17" t="s">
        <v>43</v>
      </c>
      <c r="E39" s="16" t="s">
        <v>43</v>
      </c>
      <c r="F39" s="16" t="s">
        <v>43</v>
      </c>
    </row>
    <row r="40" spans="1:6" ht="18.75">
      <c r="A40" s="14" t="s">
        <v>74</v>
      </c>
      <c r="B40" s="17">
        <f>SUM(B9:B39)</f>
        <v>42792</v>
      </c>
      <c r="C40" s="16">
        <v>838849</v>
      </c>
      <c r="D40" s="17">
        <v>253544</v>
      </c>
      <c r="E40" s="16">
        <v>76230</v>
      </c>
      <c r="F40" s="16">
        <v>168700</v>
      </c>
    </row>
  </sheetData>
  <sheetProtection/>
  <mergeCells count="3">
    <mergeCell ref="A2:F2"/>
    <mergeCell ref="A3:F3"/>
    <mergeCell ref="A1:G1"/>
  </mergeCells>
  <printOptions/>
  <pageMargins left="0.7874015748031497" right="0.551181102362204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2013-10-09T02:17:30Z</cp:lastPrinted>
  <dcterms:created xsi:type="dcterms:W3CDTF">2006-11-28T22:22:11Z</dcterms:created>
  <dcterms:modified xsi:type="dcterms:W3CDTF">2013-10-10T09:43:15Z</dcterms:modified>
  <cp:category/>
  <cp:version/>
  <cp:contentType/>
  <cp:contentStatus/>
</cp:coreProperties>
</file>